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thedymail-my.sharepoint.com/personal/krzysztof_winski_thedy_pl/Documents/"/>
    </mc:Choice>
  </mc:AlternateContent>
  <xr:revisionPtr revIDLastSave="0" documentId="8_{76EC0B93-5BDC-43A0-9FCD-EA63EBE512E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Kalkulator" sheetId="1" r:id="rId1"/>
    <sheet name="Harmonogram" sheetId="2" r:id="rId2"/>
    <sheet name="Instrukcj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" i="1" l="1"/>
  <c r="D65" i="1"/>
  <c r="D64" i="1"/>
  <c r="F63" i="1"/>
  <c r="D63" i="1"/>
  <c r="D52" i="1"/>
  <c r="D51" i="1"/>
  <c r="D50" i="1"/>
  <c r="D49" i="1"/>
  <c r="D48" i="1"/>
  <c r="D47" i="1"/>
  <c r="D46" i="1"/>
  <c r="F45" i="1"/>
  <c r="D45" i="1"/>
  <c r="J10" i="1"/>
  <c r="I10" i="1"/>
  <c r="K10" i="1" s="1"/>
  <c r="H10" i="1"/>
  <c r="J9" i="1"/>
  <c r="I9" i="1"/>
  <c r="K9" i="1" s="1"/>
  <c r="H9" i="1"/>
  <c r="J8" i="1"/>
  <c r="I8" i="1"/>
  <c r="K8" i="1" s="1"/>
  <c r="H8" i="1"/>
  <c r="L10" i="1" l="1"/>
  <c r="M10" i="1" s="1"/>
  <c r="N10" i="1" s="1"/>
  <c r="L9" i="1"/>
  <c r="M9" i="1" s="1"/>
  <c r="N9" i="1" s="1"/>
  <c r="L8" i="1"/>
  <c r="M8" i="1" s="1"/>
  <c r="N8" i="1" s="1"/>
  <c r="B15" i="1" l="1"/>
  <c r="B14" i="1"/>
  <c r="B18" i="1"/>
  <c r="B16" i="1" l="1"/>
  <c r="B17" i="1"/>
</calcChain>
</file>

<file path=xl/sharedStrings.xml><?xml version="1.0" encoding="utf-8"?>
<sst xmlns="http://schemas.openxmlformats.org/spreadsheetml/2006/main" count="184" uniqueCount="161">
  <si>
    <t>KALKULATOR UD459 / CISAF – SZACOWANIE POTENCJALNEGO WSPARCIA</t>
  </si>
  <si>
    <t>Klient sam wpisuje własne zużycie energii. Pole zużycia jest celowo pozostawione puste.</t>
  </si>
  <si>
    <t>WAŻNE: dla okresu kwalifikowanego 2026 r. przyjęto roboczy SZACUNEK średniej arytmetycznej RCE = 510 PLN/MWh oraz roboczy kurs EUR/PLN = 4,30. Obie wartości należy zastąpić danymi rzeczywistymi po zakończeniu 2026 r. Kalkulator pokazuje szacunkową maksymalną wartość wsparcia wynikającą z projektu – nie gwarantowaną kwotę pomocy.</t>
  </si>
  <si>
    <t>DANE WEJŚCIOWE – POLA NIEBIESKIE / ŻÓŁTE DO UZUPEŁNIENIA</t>
  </si>
  <si>
    <t>WYLICZENIE</t>
  </si>
  <si>
    <t>Rok wypłaty</t>
  </si>
  <si>
    <t>Okres kwalifikowany</t>
  </si>
  <si>
    <t>Zużycie energii (MWh)</t>
  </si>
  <si>
    <t>Śr. arytm. RCE (PLN/MWh)</t>
  </si>
  <si>
    <t>EUR/PLN na ostatni dzień okresu</t>
  </si>
  <si>
    <t>Rekompensata z ustawy 2019 (PLN)</t>
  </si>
  <si>
    <t>Kwalifikujące zużycie 50% (MWh)</t>
  </si>
  <si>
    <t>Próg 50 EUR (PLN/MWh)</t>
  </si>
  <si>
    <t>Limit A: 50% RCE (PLN/MWh)</t>
  </si>
  <si>
    <t>Limit B: RCE – 50 EUR (PLN/MWh)</t>
  </si>
  <si>
    <t>Maks. wsparcie / MWh kwalif. (PLN)</t>
  </si>
  <si>
    <t>Maks. wsparcie przed kumulacją (PLN)</t>
  </si>
  <si>
    <t>Wsparcie po kumulacji i limicie rocznym (PLN)</t>
  </si>
  <si>
    <t>PODSUMOWANIE – UZUPEŁNI SIĘ PO WPISANIU ZUŻYCIA</t>
  </si>
  <si>
    <t>Wsparcie za pierwszy okres / 2026 (PLN)</t>
  </si>
  <si>
    <t>Jak używać: wpisz własne zużycie energii w kolumnie C. Dla 2026 r. kalkulator korzysta obecnie z roboczego szacunku RCE 510 PLN/MWh i kursu 4,30. Jeżeli spółka otrzyma rekompensatę z ustawy z 19.07.2019 r., wpisz ją w kolumnie F – kalkulator pomniejszy o nią wsparcie. Dla lat 2028–2029 wpisz analogicznie zużycie, RCE, kurs i ewentualną rekompensatę po uzyskaniu danych.</t>
  </si>
  <si>
    <t>Łączne wsparcie za 3 lata (PLN)</t>
  </si>
  <si>
    <t>Min. 50% wsparcia na inwestycje (PLN)</t>
  </si>
  <si>
    <t>Maks. część nieobjęta obowiązkiem inwestycyjnym (PLN)</t>
  </si>
  <si>
    <t>Efektywna stawka na 1 MWh całego zużycia w 2026 (PLN/MWh)</t>
  </si>
  <si>
    <t>LOGIKA PRAWNA MODELU</t>
  </si>
  <si>
    <t>1.</t>
  </si>
  <si>
    <t>Kwalifikujące się zużycie = maksymalnie 50% zużycia energii w okresie kwalifikowanym.</t>
  </si>
  <si>
    <t>2.</t>
  </si>
  <si>
    <t>Wsparcie na 1 MWh kwalifikowanego zużycia ≤ 50% średniej arytmetycznej RCE.</t>
  </si>
  <si>
    <t>3.</t>
  </si>
  <si>
    <t>Wsparcie nie może skutkować ceną poniżej 50 EUR/MWh; próg przelicza się według kursu NBP z ostatniego dnia okresu kwalifikowanego.</t>
  </si>
  <si>
    <t>4.</t>
  </si>
  <si>
    <t>Maksymalna stawka = MIN(50% RCE; RCE – 50 EUR × kurs), nie mniej niż 0.</t>
  </si>
  <si>
    <t>5.</t>
  </si>
  <si>
    <t>Jeżeli otrzymano rekompensatę z ustawy z 19.07.2019 r., wsparcie UD459 jest odpowiednio pomniejszane.</t>
  </si>
  <si>
    <t>6.</t>
  </si>
  <si>
    <t>Wsparcie w drugim i trzecim roku nie może przekroczyć wysokości wsparcia udzielonego w pierwszym roku.</t>
  </si>
  <si>
    <t>DLACZEGO 510 PLN/MWh JEST TYLKO SZACUNKIEM? Okres kwalifikowany 2026 obejmuje cały rok kalendarzowy, więc ostateczna średnia arytmetyczna RCE będzie znana dopiero po 31.12.2026 r. Również kurs EUR/PLN z ostatniego dnia okresu kwalifikowanego nie jest dziś znany. Dlatego wartości 510 PLN/MWh i 4,30 służą wyłącznie do wstępnego oszacowania potencjalnego wsparcia i wymagają późniejszej aktualizacji.</t>
  </si>
  <si>
    <t>WYMOGI NEGATYWNE / PRZESŁANKI WYKLUCZAJĄCE – WSTĘPNA CHECKLISTA KWALIFIKACJI</t>
  </si>
  <si>
    <t>Lp.</t>
  </si>
  <si>
    <t>Pytanie kontrolne</t>
  </si>
  <si>
    <t>Odpowiedź (TAK/NIE)</t>
  </si>
  <si>
    <t>Skutek dla kwalifikacji</t>
  </si>
  <si>
    <t>WYNIK WSTĘPNEJ WERYFIKACJI NEGATYWNEJ</t>
  </si>
  <si>
    <t>Czy przedsiębiorca znajduje się w likwidacji lub upadłości?</t>
  </si>
  <si>
    <t>NIE</t>
  </si>
  <si>
    <t>Czy przedsiębiorca znajduje się w trudnej sytuacji w rozumieniu unijnych Wytycznych dotyczących pomocy państwa na ratowanie i restrukturyzację przedsiębiorstw niefinansowych?</t>
  </si>
  <si>
    <t>Czy przedsiębiorca zalega z zapłatą podatków stanowiących dochód budżetu państwa, bez prawnie skutecznego zwolnienia, odroczenia, rozłożenia na raty albo wstrzymania wykonania decyzji?</t>
  </si>
  <si>
    <t>Czy przedsiębiorca zalega ze składkami na ubezpieczenia społeczne, bez prawnie skutecznego zawieszenia spłaty, odroczenia albo układu ratalnego?</t>
  </si>
  <si>
    <t>Zakres checklisty: art. 7 ust. 1 pkt 4–11 projektu ustawy z 2.09.2026 r. W przypadku zaległości podatkowych lub ZUS sam fakt istnienia zaległości nie musi wykluczać wsparcia, jeżeli przedsiębiorca korzysta z przewidzianej prawem ulgi, odroczenia, rat albo innego rozwiązania wskazanego w ustawie. Niezależnie od powyższego trzeba spełnić także warunki pozytywne, m.in. ponad 50% przychodu z kwalifikowanej działalności, status odbiorcy przemysłowego, prowadzenie kwalifikowanej działalności w okresie kwalifikowanym oraz warunki z art. 8 (min. 20% finansowania własnego/zewnętrznego inwestycji i zabezpieczenie zwrotu wsparcia na 120% jego wysokości).</t>
  </si>
  <si>
    <t>Czy przedsiębiorca jest wpisany na listę sankcyjną, o której mowa w art. 2 ust. 1 ustawy z 13 kwietnia 2022 r. o przeciwdziałaniu wspieraniu agresji na Ukrainę?</t>
  </si>
  <si>
    <t>Czy na przedsiębiorcę nałożono karę pieniężną, o której mowa w art. 6 ust. 1 lub art. 12 ust. 1 ustawy sankcyjnej z 13 kwietnia 2022 r.?</t>
  </si>
  <si>
    <t>Czy względem przedsiębiorcy orzeczono karę, o której mowa w art. 16 ust. 2 ustawy sankcyjnej z 13 kwietnia 2022 r.?</t>
  </si>
  <si>
    <t>Czy na przedsiębiorcę nałożono karę pieniężną, o której mowa w art. 143d ustawy o Krajowej Administracji Skarbowej?</t>
  </si>
  <si>
    <t>Dodatkowe ograniczenie kwotowe (nie jest klasyczną przesłanką negatywną z art. 7): jeżeli pomoc otrzymana na podstawie ustawy z 19.07.2019 r. za dany okres jest równa albo wyższa od wsparcia UD459, wsparcie UD459 za ten okres nie przysługuje; jeżeli jest niższa – UD459 może pokryć wyłącznie różnicę.</t>
  </si>
  <si>
    <t>WAŻNE: JUŻ NA ETAPIE WNIOSKU TRZEBA MIEĆ KONKRETNY POMYSŁ NA INWESTYCJĘ</t>
  </si>
  <si>
    <t>Projekt wymaga, aby do wniosku o udzielenie wsparcia załączyć raport zawierający pozytywną ocenę techniczną inwestycji wskazanej we wniosku oraz opis sposobu, w jaki ta inwestycja spełnia warunki programu. Oznacza to, że przedsiębiorca nie może najpierw uzyskać wsparcia, a dopiero później zdecydować, na co przeznaczy obowiązkowe 50% środków. Już przy składaniu wniosku powinien mieć zidentyfikowaną konkretną inwestycję, jej założenia techniczne i dokumentację pozwalającą na uzyskanie pozytywnej oceny technicznej.</t>
  </si>
  <si>
    <t>Gotowość inwestycyjna na dzień składania wniosku</t>
  </si>
  <si>
    <t>Znaczenie</t>
  </si>
  <si>
    <t>WYNIK GOTOWOŚCI INWESTYCYJNEJ</t>
  </si>
  <si>
    <t>Czy spółka ma już zidentyfikowaną konkretną inwestycję, którą wskaże we wniosku?</t>
  </si>
  <si>
    <t>TAK</t>
  </si>
  <si>
    <t>Czy można opisać zakres techniczny i sposób, w jaki inwestycja wpłynie na koszty/system elektroenergetyczny?</t>
  </si>
  <si>
    <t>Czy możliwe jest uzyskanie raportu zawierającego pozytywną ocenę techniczną tej inwestycji przed złożeniem wniosku?</t>
  </si>
  <si>
    <t>Praktycznie: proces przygotowania wniosku trzeba zacząć od wyboru inwestycji, a nie od samej kalkulacji dopłaty. Dopiero po określeniu inwestycji można przygotować raport techniczny i opisać wpływ projektu na kryteria oceny.</t>
  </si>
  <si>
    <t>Czy spółka ma przygotowany opis sposobu spełnienia przez inwestycję warunków określonych w art. 3 ust. 7 projektu?</t>
  </si>
  <si>
    <t>UD459 – kiedy można oczekiwać wypłaty</t>
  </si>
  <si>
    <t>Etap</t>
  </si>
  <si>
    <t>Termin wynikający z projektu</t>
  </si>
  <si>
    <t>Status / warunek</t>
  </si>
  <si>
    <t>Znaczenie dla wypłaty</t>
  </si>
  <si>
    <t>Podstawa</t>
  </si>
  <si>
    <t>Uwagi</t>
  </si>
  <si>
    <t>Wejście w życie ustawy</t>
  </si>
  <si>
    <t>1.01.2027</t>
  </si>
  <si>
    <t>projektowany</t>
  </si>
  <si>
    <t>Przed tą datą brak podstawy do wypłaty</t>
  </si>
  <si>
    <t>art. 33</t>
  </si>
  <si>
    <t>Projekt z 2.09.2026 r.</t>
  </si>
  <si>
    <t>Przyjęcie programu przez RM</t>
  </si>
  <si>
    <t>do 3 miesięcy od wejścia w życie</t>
  </si>
  <si>
    <t>ustawowy w projekcie</t>
  </si>
  <si>
    <t>Program doprecyzuje kryteria, nabory i warunki wypłaty</t>
  </si>
  <si>
    <t>art. 29 / art. 5</t>
  </si>
  <si>
    <t>Przy wejściu 1.01.2027: najpóźniej do 31.03.2027</t>
  </si>
  <si>
    <t>Powołanie komisji</t>
  </si>
  <si>
    <t>do 30 dni od przyjęcia programu</t>
  </si>
  <si>
    <t>Komisja przygotowuje listę beneficjentów</t>
  </si>
  <si>
    <t>art. 30 / art. 11</t>
  </si>
  <si>
    <t>Przy programie 31.03.2027: najpóźniej do 30.04.2027</t>
  </si>
  <si>
    <t>Ogłoszenie naboru</t>
  </si>
  <si>
    <t>brak daty w ustawie</t>
  </si>
  <si>
    <t>do określenia</t>
  </si>
  <si>
    <t>Bez naboru nie ma wniosku ani przyznania pomocy</t>
  </si>
  <si>
    <t>art. 13-14</t>
  </si>
  <si>
    <t>Termin składania wniosków będzie w ogłoszeniu</t>
  </si>
  <si>
    <t>Decyzja Komisji Europejskiej</t>
  </si>
  <si>
    <t>warunek zawieszający</t>
  </si>
  <si>
    <t>Do decyzji KE umowa nie podlega wykonaniu</t>
  </si>
  <si>
    <t>art. 28</t>
  </si>
  <si>
    <t>Może istotnie przesunąć faktyczną wypłatę</t>
  </si>
  <si>
    <t>Umowa z BGK</t>
  </si>
  <si>
    <t>po wyborze beneficjenta</t>
  </si>
  <si>
    <t>wymagana</t>
  </si>
  <si>
    <t>Pierwsza wypłata dopiero po zawarciu umowy</t>
  </si>
  <si>
    <t>art. 20 i 22</t>
  </si>
  <si>
    <t>BGK jest operatorem pomocy</t>
  </si>
  <si>
    <t>Pierwsza wypłata</t>
  </si>
  <si>
    <t>w 2027 r. – dokładny termin nieokreślony</t>
  </si>
  <si>
    <t>raz w roku</t>
  </si>
  <si>
    <t>Na podstawie wniosku o udzielenie wsparcia; dane o zużyciu za 2026 r.</t>
  </si>
  <si>
    <t>art. 22 + uzasadnienie</t>
  </si>
  <si>
    <t>Budżet 2027 przewiduje 800 mln zł na program</t>
  </si>
  <si>
    <t>Druga wypłata</t>
  </si>
  <si>
    <t>kolejny rok</t>
  </si>
  <si>
    <t>Na podstawie wniosku o wypłatę; dane za poprzedni rok</t>
  </si>
  <si>
    <t>Nie może przekroczyć wsparcia z pierwszego roku</t>
  </si>
  <si>
    <t>Trzecia wypłata</t>
  </si>
  <si>
    <t>Maksymalnie 3 lata wsparcia</t>
  </si>
  <si>
    <t>Praktyczny wniosek do cash-flow: projekt przewiduje realne wydatki już w 2027 r. (limit 800 mln zł), ale nie wyznacza konkretnej daty pierwszej wypłaty. Dopóki nie ma programu, ogłoszenia naboru i decyzji KE, dokładny miesiąc pozostaje nieznany.</t>
  </si>
  <si>
    <t>Limit wydatków programu</t>
  </si>
  <si>
    <t>PLN</t>
  </si>
  <si>
    <t>INSTRUKCJA WYPEŁNIENIA KALKULATORA UD459 / CISAF</t>
  </si>
  <si>
    <t>Najważniejsze: klient wpisuje własne rzeczywiste / prognozowane zużycie energii. W kalkulatorze nie ma przykładowego zużycia 100 000 MWh – pole jest puste, aby nie sugerować konkretnej wartości.</t>
  </si>
  <si>
    <t>Krok</t>
  </si>
  <si>
    <t>Co wpisać / sprawdzić</t>
  </si>
  <si>
    <t>Instrukcja</t>
  </si>
  <si>
    <t>W kolumnie C wpisz własne roczne zużycie energii elektrycznej za okres kwalifikowany. Dla pierwszego wniosku w 2027 r. wpisz rzeczywiste zużycie za 2026 r.</t>
  </si>
  <si>
    <t>Średnia arytmetyczna RCE</t>
  </si>
  <si>
    <t>Dla 2026 r. wpisano roboczy szacunek 510 PLN/MWh. Po zakończeniu roku należy zastąpić go rzeczywistą średnią arytmetyczną RCE za cały 2026 r.</t>
  </si>
  <si>
    <t>Kurs EUR/PLN</t>
  </si>
  <si>
    <t>Dla 2026 r. wpisano roboczo 4,30. Po zakończeniu roku zastąp go kursem euro NBP z ostatniego dnia okresu kwalifikowanego.</t>
  </si>
  <si>
    <t>Rekompensata z ustawy 2019</t>
  </si>
  <si>
    <t>Jeżeli przedsiębiorca otrzymał pomoc na podstawie ustawy z 19.07.2019 r. za ten sam okres, wpisz jej kwotę w kolumnie F. Jeśli nie – pozostaw pole puste.</t>
  </si>
  <si>
    <t>Kwalifikujące zużycie</t>
  </si>
  <si>
    <t>Kalkulator automatycznie przyjmuje 50% wpisanego zużycia energii.</t>
  </si>
  <si>
    <t>Maksymalna stawka</t>
  </si>
  <si>
    <t>Kalkulator automatycznie wybiera niższy limit: 50% RCE albo RCE pomniejszone o równowartość 50 EUR/MWh.</t>
  </si>
  <si>
    <t>Łączna kwota przed kumulacją</t>
  </si>
  <si>
    <t>Kalkulator mnoży kwalifikujące zużycie przez maksymalną stawkę wsparcia na 1 MWh.</t>
  </si>
  <si>
    <t>Łączna kwota po kumulacji</t>
  </si>
  <si>
    <t>Jeżeli wpisano rekompensatę z ustawy 2019, kalkulator ją odejmuje. W latach 2 i 3 dodatkowo stosuje limit, zgodnie z którym wsparcie nie może przekroczyć kwoty z pierwszego roku.</t>
  </si>
  <si>
    <t>Kolejne lata</t>
  </si>
  <si>
    <t>Dla 2027 i 2028 jako okresów kwalifikowanych uzupełnij analogicznie zużycie, rzeczywistą RCE, kurs EUR/PLN i ewentualną rekompensatę.</t>
  </si>
  <si>
    <t>Checklista kwalifikacji</t>
  </si>
  <si>
    <t>Na dole arkusza „Kalkulator” sprawdź przesłanki negatywne oraz gotowość inwestycyjną. Samo wyliczenie kwoty nie oznacza prawa do wsparcia.</t>
  </si>
  <si>
    <t>CO JEST JUŻ WPISANE, A CO MA WPISAĆ KLIENT?</t>
  </si>
  <si>
    <t>Pole</t>
  </si>
  <si>
    <t>Stan w kalkulatorze</t>
  </si>
  <si>
    <t>Co zrobić</t>
  </si>
  <si>
    <t>Zużycie 2026</t>
  </si>
  <si>
    <t>PUSTE</t>
  </si>
  <si>
    <t>Klient wpisuje własne zużycie w MWh.</t>
  </si>
  <si>
    <t>RCE 2026</t>
  </si>
  <si>
    <t>510 PLN/MWh – SZACUNEK</t>
  </si>
  <si>
    <t>Zostawić do kalkulacji roboczej; po roku zaktualizować.</t>
  </si>
  <si>
    <t>EUR/PLN 2026</t>
  </si>
  <si>
    <t>4,30 – SZACUNEK</t>
  </si>
  <si>
    <t>Rekompensata 2019</t>
  </si>
  <si>
    <t>Wpisać tylko jeśli przedsiębiorca otrzymał pomoc za ten sam okres.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</si>
</sst>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#,##0.00;[Red]\(#,##0.00\);\-"/>
  </numFmts>
  <fonts count="15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000000"/>
      <name val="Carlito"/>
    </font>
    <font>
      <sz val="11"/>
      <color rgb="FF0000FF"/>
      <name val="Carlito"/>
    </font>
    <font>
      <sz val="11"/>
      <color rgb="FF000000"/>
      <name val="Carlito"/>
    </font>
    <font>
      <b/>
      <sz val="11"/>
      <name val="Carlito"/>
    </font>
    <font>
      <b/>
      <sz val="15"/>
      <color rgb="FFFFFFFF"/>
      <name val="Carlito"/>
    </font>
    <font>
      <i/>
      <sz val="11"/>
      <name val="Carlito"/>
    </font>
    <font>
      <b/>
      <sz val="12"/>
      <name val="Carlito"/>
    </font>
    <font>
      <b/>
      <sz val="12"/>
      <color rgb="FFFFFFFF"/>
      <name val="Carlito"/>
    </font>
    <font>
      <b/>
      <sz val="11"/>
      <color rgb="FF1F1F1F"/>
      <name val="Carlito"/>
    </font>
    <font>
      <i/>
      <sz val="10"/>
      <color rgb="FF1F1F1F"/>
      <name val="Carlito"/>
    </font>
    <font>
      <b/>
      <i/>
      <sz val="11"/>
      <name val="Carlito"/>
    </font>
    <font>
      <sz val="11"/>
      <name val="Carlito"/>
    </font>
  </fonts>
  <fills count="1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9C0006"/>
      </patternFill>
    </fill>
    <fill>
      <patternFill patternType="solid">
        <fgColor rgb="FFF4CCCC"/>
      </patternFill>
    </fill>
    <fill>
      <patternFill patternType="solid">
        <fgColor rgb="FFF4B183"/>
      </patternFill>
    </fill>
    <fill>
      <patternFill patternType="solid">
        <fgColor rgb="FFD9EAD3"/>
      </patternFill>
    </fill>
    <fill>
      <patternFill patternType="solid">
        <fgColor rgb="FFC65911"/>
      </patternFill>
    </fill>
    <fill>
      <patternFill patternType="solid">
        <fgColor rgb="FFFCE4D6"/>
      </patternFill>
    </fill>
    <fill>
      <patternFill patternType="solid">
        <fgColor rgb="FFEAD1DC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D9E2F3"/>
      </patternFill>
    </fill>
    <fill>
      <patternFill patternType="solid">
        <fgColor rgb="FFEAF2F8"/>
      </patternFill>
    </fill>
    <fill>
      <patternFill patternType="solid">
        <fgColor rgb="FF70AD47"/>
      </patternFill>
    </fill>
    <fill>
      <patternFill patternType="solid">
        <fgColor rgb="FFE2F0D9"/>
      </patternFill>
    </fill>
    <fill>
      <patternFill patternType="solid">
        <fgColor rgb="FF59595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77">
    <xf numFmtId="0" fontId="0" fillId="0" borderId="0" xfId="0"/>
    <xf numFmtId="0" fontId="4" fillId="0" borderId="0" xfId="1" applyFont="1" applyAlignment="1">
      <alignment horizontal="right"/>
    </xf>
    <xf numFmtId="164" fontId="5" fillId="0" borderId="0" xfId="1" applyNumberFormat="1" applyFont="1"/>
    <xf numFmtId="165" fontId="5" fillId="0" borderId="0" xfId="1" applyNumberFormat="1" applyFont="1"/>
    <xf numFmtId="0" fontId="6" fillId="0" borderId="0" xfId="1" applyFont="1"/>
    <xf numFmtId="0" fontId="0" fillId="0" borderId="0" xfId="1" applyFont="1" applyAlignment="1">
      <alignment wrapText="1"/>
    </xf>
    <xf numFmtId="0" fontId="0" fillId="0" borderId="0" xfId="1" applyFont="1" applyAlignment="1">
      <alignment vertical="top" wrapText="1"/>
    </xf>
    <xf numFmtId="0" fontId="0" fillId="0" borderId="0" xfId="1" applyFont="1" applyAlignment="1">
      <alignment horizontal="center" vertical="top" wrapText="1"/>
    </xf>
    <xf numFmtId="0" fontId="6" fillId="0" borderId="0" xfId="1" applyFont="1" applyAlignment="1">
      <alignment wrapText="1"/>
    </xf>
    <xf numFmtId="0" fontId="6" fillId="8" borderId="0" xfId="1" applyFont="1" applyFill="1" applyAlignment="1">
      <alignment vertical="center" wrapText="1"/>
    </xf>
    <xf numFmtId="0" fontId="6" fillId="9" borderId="0" xfId="1" applyFont="1" applyFill="1" applyAlignment="1">
      <alignment vertical="center" wrapText="1"/>
    </xf>
    <xf numFmtId="164" fontId="4" fillId="14" borderId="0" xfId="1" applyNumberFormat="1" applyFont="1" applyFill="1" applyAlignment="1">
      <alignment horizontal="right"/>
    </xf>
    <xf numFmtId="165" fontId="4" fillId="12" borderId="0" xfId="1" applyNumberFormat="1" applyFont="1" applyFill="1" applyAlignment="1">
      <alignment horizontal="right"/>
    </xf>
    <xf numFmtId="0" fontId="2" fillId="15" borderId="0" xfId="1" applyFont="1" applyFill="1"/>
    <xf numFmtId="164" fontId="0" fillId="0" borderId="1" xfId="1" applyNumberFormat="1" applyFont="1" applyBorder="1"/>
    <xf numFmtId="0" fontId="6" fillId="16" borderId="0" xfId="1" applyFont="1" applyFill="1" applyAlignment="1">
      <alignment vertical="center" wrapText="1"/>
    </xf>
    <xf numFmtId="0" fontId="2" fillId="16" borderId="0" xfId="1" applyFont="1" applyFill="1" applyAlignment="1">
      <alignment vertical="center" wrapText="1"/>
    </xf>
    <xf numFmtId="0" fontId="2" fillId="17" borderId="0" xfId="1" applyFont="1" applyFill="1"/>
    <xf numFmtId="0" fontId="2" fillId="17" borderId="0" xfId="1" applyFont="1" applyFill="1" applyAlignment="1">
      <alignment wrapText="1"/>
    </xf>
    <xf numFmtId="0" fontId="1" fillId="10" borderId="0" xfId="1" applyFont="1" applyFill="1" applyAlignment="1">
      <alignment horizontal="left" vertical="center"/>
    </xf>
    <xf numFmtId="0" fontId="12" fillId="12" borderId="0" xfId="1" applyFont="1" applyFill="1" applyAlignment="1">
      <alignment vertical="center" wrapText="1"/>
    </xf>
    <xf numFmtId="0" fontId="0" fillId="16" borderId="0" xfId="1" applyFont="1" applyFill="1" applyAlignment="1">
      <alignment vertical="center" wrapText="1"/>
    </xf>
    <xf numFmtId="0" fontId="2" fillId="16" borderId="0" xfId="1" applyFont="1" applyFill="1" applyAlignment="1">
      <alignment vertical="center" wrapText="1"/>
    </xf>
    <xf numFmtId="0" fontId="0" fillId="0" borderId="0" xfId="1" applyFont="1" applyAlignment="1">
      <alignment wrapText="1"/>
    </xf>
    <xf numFmtId="0" fontId="2" fillId="17" borderId="0" xfId="1" applyFont="1" applyFill="1" applyAlignment="1">
      <alignment wrapText="1"/>
    </xf>
    <xf numFmtId="0" fontId="6" fillId="9" borderId="0" xfId="1" applyFont="1" applyFill="1" applyAlignment="1">
      <alignment vertical="center" wrapText="1"/>
    </xf>
    <xf numFmtId="0" fontId="13" fillId="9" borderId="0" xfId="1" applyFont="1" applyFill="1" applyAlignment="1">
      <alignment vertical="center" wrapText="1"/>
    </xf>
    <xf numFmtId="0" fontId="2" fillId="3" borderId="0" xfId="1" applyFont="1" applyFill="1" applyAlignment="1">
      <alignment horizontal="left" vertical="center"/>
    </xf>
    <xf numFmtId="0" fontId="2" fillId="8" borderId="0" xfId="1" applyFont="1" applyFill="1" applyAlignment="1">
      <alignment vertical="center" wrapText="1"/>
    </xf>
    <xf numFmtId="0" fontId="0" fillId="8" borderId="0" xfId="1" applyFont="1" applyFill="1" applyAlignment="1">
      <alignment vertical="center" wrapText="1"/>
    </xf>
    <xf numFmtId="0" fontId="6" fillId="5" borderId="0" xfId="1" applyFont="1" applyFill="1" applyAlignment="1">
      <alignment horizontal="center"/>
    </xf>
    <xf numFmtId="0" fontId="6" fillId="6" borderId="0" xfId="1" applyFont="1" applyFill="1" applyAlignment="1">
      <alignment horizontal="center" vertical="center" wrapText="1"/>
    </xf>
    <xf numFmtId="0" fontId="11" fillId="11" borderId="0" xfId="1" applyFont="1" applyFill="1" applyAlignment="1">
      <alignment vertical="center"/>
    </xf>
    <xf numFmtId="165" fontId="13" fillId="12" borderId="0" xfId="1" applyNumberFormat="1" applyFont="1" applyFill="1" applyAlignment="1">
      <alignment horizontal="center" vertical="center" wrapText="1"/>
    </xf>
    <xf numFmtId="0" fontId="13" fillId="12" borderId="0" xfId="1" applyFont="1" applyFill="1" applyAlignment="1">
      <alignment horizontal="center" vertical="center" wrapText="1"/>
    </xf>
    <xf numFmtId="0" fontId="8" fillId="12" borderId="0" xfId="1" applyFont="1" applyFill="1" applyAlignment="1">
      <alignment vertical="center" wrapText="1"/>
    </xf>
    <xf numFmtId="165" fontId="8" fillId="12" borderId="0" xfId="1" applyNumberFormat="1" applyFont="1" applyFill="1" applyAlignment="1">
      <alignment vertical="center" wrapText="1"/>
    </xf>
    <xf numFmtId="4" fontId="8" fillId="12" borderId="0" xfId="1" applyNumberFormat="1" applyFont="1" applyFill="1" applyAlignment="1">
      <alignment vertical="center" wrapText="1"/>
    </xf>
    <xf numFmtId="3" fontId="8" fillId="12" borderId="0" xfId="1" applyNumberFormat="1" applyFont="1" applyFill="1" applyAlignment="1">
      <alignment vertical="center" wrapText="1"/>
    </xf>
    <xf numFmtId="0" fontId="6" fillId="4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0" fillId="11" borderId="0" xfId="1" applyFont="1" applyFill="1" applyAlignment="1">
      <alignment vertical="center" wrapText="1"/>
    </xf>
    <xf numFmtId="0" fontId="2" fillId="10" borderId="0" xfId="1" applyFont="1" applyFill="1" applyAlignment="1"/>
    <xf numFmtId="0" fontId="3" fillId="1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right"/>
    </xf>
    <xf numFmtId="164" fontId="4" fillId="14" borderId="1" xfId="1" applyNumberFormat="1" applyFont="1" applyFill="1" applyBorder="1" applyAlignment="1">
      <alignment horizontal="right"/>
    </xf>
    <xf numFmtId="164" fontId="5" fillId="0" borderId="1" xfId="1" applyNumberFormat="1" applyFont="1" applyBorder="1"/>
    <xf numFmtId="165" fontId="5" fillId="0" borderId="1" xfId="1" applyNumberFormat="1" applyFont="1" applyBorder="1"/>
    <xf numFmtId="0" fontId="2" fillId="15" borderId="0" xfId="1" applyFont="1" applyFill="1" applyAlignment="1"/>
    <xf numFmtId="0" fontId="6" fillId="0" borderId="1" xfId="1" applyFont="1" applyBorder="1"/>
    <xf numFmtId="0" fontId="2" fillId="17" borderId="1" xfId="1" applyFont="1" applyFill="1" applyBorder="1"/>
    <xf numFmtId="165" fontId="2" fillId="17" borderId="1" xfId="1" applyNumberFormat="1" applyFont="1" applyFill="1" applyBorder="1"/>
    <xf numFmtId="0" fontId="2" fillId="17" borderId="0" xfId="1" applyFont="1" applyFill="1" applyAlignment="1"/>
    <xf numFmtId="0" fontId="2" fillId="10" borderId="0" xfId="1" applyFont="1" applyFill="1" applyAlignment="1">
      <alignment wrapText="1"/>
    </xf>
    <xf numFmtId="0" fontId="2" fillId="13" borderId="1" xfId="1" applyFont="1" applyFill="1" applyBorder="1" applyAlignment="1">
      <alignment horizontal="center" wrapText="1"/>
    </xf>
    <xf numFmtId="0" fontId="13" fillId="12" borderId="1" xfId="1" applyFont="1" applyFill="1" applyBorder="1" applyAlignment="1">
      <alignment horizontal="center" vertical="center" wrapText="1"/>
    </xf>
    <xf numFmtId="0" fontId="8" fillId="12" borderId="1" xfId="1" applyFont="1" applyFill="1" applyBorder="1" applyAlignment="1">
      <alignment vertical="center" wrapText="1"/>
    </xf>
    <xf numFmtId="3" fontId="8" fillId="12" borderId="1" xfId="1" applyNumberFormat="1" applyFont="1" applyFill="1" applyBorder="1" applyAlignment="1">
      <alignment vertical="center" wrapText="1"/>
    </xf>
    <xf numFmtId="165" fontId="8" fillId="12" borderId="1" xfId="1" applyNumberFormat="1" applyFont="1" applyFill="1" applyBorder="1" applyAlignment="1">
      <alignment vertical="center" wrapText="1"/>
    </xf>
    <xf numFmtId="0" fontId="2" fillId="7" borderId="0" xfId="1" applyFont="1" applyFill="1" applyAlignment="1"/>
    <xf numFmtId="0" fontId="6" fillId="4" borderId="1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top" wrapText="1"/>
    </xf>
    <xf numFmtId="0" fontId="9" fillId="6" borderId="0" xfId="1" applyFont="1" applyFill="1" applyAlignment="1">
      <alignment horizontal="center" vertical="center" wrapText="1"/>
    </xf>
    <xf numFmtId="0" fontId="0" fillId="0" borderId="1" xfId="1" applyFont="1" applyBorder="1" applyAlignment="1">
      <alignment vertical="top" wrapText="1"/>
    </xf>
    <xf numFmtId="0" fontId="10" fillId="7" borderId="0" xfId="1" applyFont="1" applyFill="1" applyAlignment="1">
      <alignment horizontal="left" vertical="center"/>
    </xf>
    <xf numFmtId="0" fontId="6" fillId="5" borderId="1" xfId="1" applyFont="1" applyFill="1" applyBorder="1" applyAlignment="1">
      <alignment horizontal="center" vertical="center" wrapText="1"/>
    </xf>
    <xf numFmtId="0" fontId="6" fillId="13" borderId="1" xfId="1" applyFont="1" applyFill="1" applyBorder="1" applyAlignment="1">
      <alignment horizontal="center" wrapText="1"/>
    </xf>
    <xf numFmtId="0" fontId="0" fillId="0" borderId="1" xfId="1" applyFont="1" applyBorder="1" applyAlignment="1">
      <alignment wrapText="1"/>
    </xf>
    <xf numFmtId="0" fontId="6" fillId="12" borderId="0" xfId="1" applyFont="1" applyFill="1" applyAlignment="1">
      <alignment vertical="center" wrapText="1"/>
    </xf>
    <xf numFmtId="0" fontId="6" fillId="13" borderId="1" xfId="1" applyFont="1" applyFill="1" applyBorder="1"/>
    <xf numFmtId="0" fontId="0" fillId="0" borderId="1" xfId="1" applyFont="1" applyBorder="1"/>
    <xf numFmtId="0" fontId="7" fillId="10" borderId="0" xfId="1" applyFont="1" applyFill="1" applyAlignment="1"/>
    <xf numFmtId="0" fontId="6" fillId="13" borderId="1" xfId="1" applyFont="1" applyFill="1" applyBorder="1" applyAlignment="1">
      <alignment horizontal="center"/>
    </xf>
    <xf numFmtId="0" fontId="0" fillId="0" borderId="1" xfId="1" applyFont="1" applyBorder="1" applyAlignment="1">
      <alignment horizontal="center" wrapText="1"/>
    </xf>
    <xf numFmtId="165" fontId="6" fillId="13" borderId="1" xfId="1" applyNumberFormat="1" applyFont="1" applyFill="1" applyBorder="1" applyAlignment="1">
      <alignment horizontal="center" wrapText="1"/>
    </xf>
    <xf numFmtId="165" fontId="0" fillId="0" borderId="1" xfId="1" applyNumberFormat="1" applyFont="1" applyBorder="1" applyAlignment="1">
      <alignment wrapText="1"/>
    </xf>
    <xf numFmtId="165" fontId="0" fillId="0" borderId="1" xfId="1" applyNumberFormat="1" applyFont="1" applyBorder="1"/>
  </cellXfs>
  <cellStyles count="2">
    <cellStyle name="Normal" xfId="1" xr:uid="{00000000-0005-0000-0000-000000000000}"/>
    <cellStyle name="Normalny" xfId="0" builtinId="0"/>
  </cellStyles>
  <dxfs count="8">
    <dxf>
      <font>
        <b/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topLeftCell="A14" workbookViewId="0">
      <selection activeCell="B63" sqref="B63"/>
    </sheetView>
  </sheetViews>
  <sheetFormatPr defaultRowHeight="14.25"/>
  <cols>
    <col min="1" max="1" width="56.875" bestFit="1" customWidth="1"/>
    <col min="2" max="2" width="18" customWidth="1"/>
    <col min="3" max="3" width="20" customWidth="1"/>
    <col min="4" max="5" width="23" customWidth="1"/>
    <col min="6" max="6" width="24" customWidth="1"/>
    <col min="7" max="7" width="3" customWidth="1"/>
    <col min="8" max="8" width="23" customWidth="1"/>
    <col min="9" max="9" width="21" customWidth="1"/>
    <col min="10" max="10" width="20" customWidth="1"/>
    <col min="11" max="11" width="22" customWidth="1"/>
    <col min="12" max="12" width="24" customWidth="1"/>
    <col min="13" max="13" width="25" customWidth="1"/>
    <col min="14" max="14" width="27" customWidth="1"/>
  </cols>
  <sheetData>
    <row r="1" spans="1:14" ht="30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27.95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27.9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6" spans="1:14" ht="15">
      <c r="A6" s="42" t="s">
        <v>3</v>
      </c>
      <c r="B6" s="42"/>
      <c r="C6" s="42"/>
      <c r="D6" s="42"/>
      <c r="E6" s="42"/>
      <c r="F6" s="42"/>
      <c r="H6" s="42" t="s">
        <v>4</v>
      </c>
      <c r="I6" s="42"/>
      <c r="J6" s="42"/>
      <c r="K6" s="42"/>
      <c r="L6" s="42"/>
      <c r="M6" s="42"/>
      <c r="N6" s="42"/>
    </row>
    <row r="7" spans="1:14" ht="51.95" customHeight="1">
      <c r="A7" s="43" t="s">
        <v>5</v>
      </c>
      <c r="B7" s="43" t="s">
        <v>6</v>
      </c>
      <c r="C7" s="43" t="s">
        <v>7</v>
      </c>
      <c r="D7" s="43" t="s">
        <v>8</v>
      </c>
      <c r="E7" s="43" t="s">
        <v>9</v>
      </c>
      <c r="F7" s="43" t="s">
        <v>10</v>
      </c>
      <c r="H7" s="43" t="s">
        <v>11</v>
      </c>
      <c r="I7" s="43" t="s">
        <v>12</v>
      </c>
      <c r="J7" s="43" t="s">
        <v>13</v>
      </c>
      <c r="K7" s="43" t="s">
        <v>14</v>
      </c>
      <c r="L7" s="43" t="s">
        <v>15</v>
      </c>
      <c r="M7" s="43" t="s">
        <v>16</v>
      </c>
      <c r="N7" s="43" t="s">
        <v>17</v>
      </c>
    </row>
    <row r="8" spans="1:14">
      <c r="A8" s="44">
        <v>2027</v>
      </c>
      <c r="B8" s="1">
        <v>2026</v>
      </c>
      <c r="C8" s="11"/>
      <c r="D8" s="12">
        <v>510</v>
      </c>
      <c r="E8" s="12">
        <v>4.3</v>
      </c>
      <c r="F8" s="45"/>
      <c r="H8" s="46" t="str">
        <f>IF(C8="","",C8*50%)</f>
        <v/>
      </c>
      <c r="I8" s="3">
        <f>IF(E8="","",50*E8)</f>
        <v>215</v>
      </c>
      <c r="J8" s="3">
        <f>IF(D8="","",D8*50%)</f>
        <v>255</v>
      </c>
      <c r="K8" s="3">
        <f>IF(OR(D8="",I8=""),"",MAX(0,D8-I8))</f>
        <v>295</v>
      </c>
      <c r="L8" s="47">
        <f>IF(OR(J8="",K8=""),"",MAX(0,MIN(J8,K8)))</f>
        <v>255</v>
      </c>
      <c r="M8" s="2" t="str">
        <f>IF(OR(H8="",L8=""),"",H8*L8)</f>
        <v/>
      </c>
      <c r="N8" s="46" t="str">
        <f>IF(M8="","",MAX(0,M8-IF(F8="",0,F8)))</f>
        <v/>
      </c>
    </row>
    <row r="9" spans="1:14">
      <c r="A9" s="44">
        <v>2028</v>
      </c>
      <c r="B9" s="1">
        <v>2027</v>
      </c>
      <c r="C9" s="11"/>
      <c r="D9" s="12">
        <v>510</v>
      </c>
      <c r="E9" s="12">
        <v>4.3</v>
      </c>
      <c r="F9" s="45"/>
      <c r="H9" s="46" t="str">
        <f>IF(C9="","",C9*50%)</f>
        <v/>
      </c>
      <c r="I9" s="3">
        <f>IF(E9="","",50*E9)</f>
        <v>215</v>
      </c>
      <c r="J9" s="3">
        <f>IF(D9="","",D9*50%)</f>
        <v>255</v>
      </c>
      <c r="K9" s="3">
        <f>IF(OR(D9="",I9=""),"",MAX(0,D9-I9))</f>
        <v>295</v>
      </c>
      <c r="L9" s="47">
        <f>IF(OR(J9="",K9=""),"",MAX(0,MIN(J9,K9)))</f>
        <v>255</v>
      </c>
      <c r="M9" s="2" t="str">
        <f>IF(OR(H9="",L9=""),"",H9*L9)</f>
        <v/>
      </c>
      <c r="N9" s="46" t="str">
        <f>IF(M9="","",MIN(MAX(0,M9-IF(F9="",0,F9)),$N$8))</f>
        <v/>
      </c>
    </row>
    <row r="10" spans="1:14">
      <c r="A10" s="44">
        <v>2029</v>
      </c>
      <c r="B10" s="44">
        <v>2028</v>
      </c>
      <c r="C10" s="45"/>
      <c r="D10" s="12">
        <v>510</v>
      </c>
      <c r="E10" s="12">
        <v>4.3</v>
      </c>
      <c r="F10" s="45"/>
      <c r="H10" s="46" t="str">
        <f>IF(C10="","",C10*50%)</f>
        <v/>
      </c>
      <c r="I10" s="47">
        <f>IF(E10="","",50*E10)</f>
        <v>215</v>
      </c>
      <c r="J10" s="47">
        <f>IF(D10="","",D10*50%)</f>
        <v>255</v>
      </c>
      <c r="K10" s="47">
        <f>IF(OR(D10="",I10=""),"",MAX(0,D10-I10))</f>
        <v>295</v>
      </c>
      <c r="L10" s="47">
        <f>IF(OR(J10="",K10=""),"",MAX(0,MIN(J10,K10)))</f>
        <v>255</v>
      </c>
      <c r="M10" s="46" t="str">
        <f>IF(OR(H10="",L10=""),"",H10*L10)</f>
        <v/>
      </c>
      <c r="N10" s="46" t="str">
        <f>IF(M10="","",MIN(MAX(0,M10-IF(F10="",0,F10)),$N$8))</f>
        <v/>
      </c>
    </row>
    <row r="13" spans="1:14" ht="15">
      <c r="A13" s="48" t="s">
        <v>18</v>
      </c>
      <c r="B13" s="48"/>
      <c r="C13" s="13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4" ht="270">
      <c r="A14" s="49" t="s">
        <v>19</v>
      </c>
      <c r="B14" s="14" t="str">
        <f>IF(N8="","",N8)</f>
        <v/>
      </c>
      <c r="D14" s="15" t="s">
        <v>20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">
      <c r="A15" s="49" t="s">
        <v>21</v>
      </c>
      <c r="B15" s="14" t="str">
        <f>IF(COUNT(N8:N10)=0,"",SUM(N8:N10))</f>
        <v/>
      </c>
      <c r="D15" s="15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">
      <c r="A16" s="49" t="s">
        <v>22</v>
      </c>
      <c r="B16" s="14" t="str">
        <f>IF(B15="","",B15*50%)</f>
        <v/>
      </c>
      <c r="D16" s="15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">
      <c r="A17" s="49" t="s">
        <v>23</v>
      </c>
      <c r="B17" s="14" t="str">
        <f>IF(B15="","",B15-B16)</f>
        <v/>
      </c>
      <c r="D17" s="15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">
      <c r="A18" s="50" t="s">
        <v>24</v>
      </c>
      <c r="B18" s="51" t="str">
        <f>IF(OR(N8="",C8=""),"",N8/C8)</f>
        <v/>
      </c>
      <c r="C18" s="17"/>
      <c r="D18" s="16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 ht="15">
      <c r="A19" s="4"/>
      <c r="B19" s="5"/>
      <c r="C19" s="5"/>
      <c r="D19" s="8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 ht="15">
      <c r="A20" s="17" t="s">
        <v>25</v>
      </c>
      <c r="B20" s="18"/>
      <c r="C20" s="18"/>
      <c r="D20" s="18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">
      <c r="A21" s="4" t="s">
        <v>26</v>
      </c>
      <c r="B21" s="23" t="s">
        <v>27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 ht="15">
      <c r="A22" s="52" t="s">
        <v>28</v>
      </c>
      <c r="B22" s="24" t="s">
        <v>29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">
      <c r="A23" s="4" t="s">
        <v>30</v>
      </c>
      <c r="B23" s="23" t="s">
        <v>31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ht="15">
      <c r="A24" s="4" t="s">
        <v>32</v>
      </c>
      <c r="B24" s="23" t="s">
        <v>33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ht="15">
      <c r="A25" s="4" t="s">
        <v>34</v>
      </c>
      <c r="B25" s="23" t="s">
        <v>35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15">
      <c r="A26" s="42" t="s">
        <v>36</v>
      </c>
      <c r="B26" s="53" t="s">
        <v>37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</row>
    <row r="27" spans="1:14" ht="42" customHeight="1">
      <c r="A27" s="54"/>
      <c r="B27" s="54"/>
      <c r="C27" s="54"/>
      <c r="D27" s="54"/>
      <c r="E27" s="54"/>
      <c r="F27" s="42"/>
      <c r="G27" s="42"/>
      <c r="H27" s="42"/>
      <c r="I27" s="42"/>
      <c r="J27" s="42"/>
      <c r="K27" s="42"/>
      <c r="L27" s="42"/>
      <c r="M27" s="42"/>
      <c r="N27" s="42"/>
    </row>
    <row r="28" spans="1:14" ht="42" customHeight="1">
      <c r="A28" s="55" t="s">
        <v>38</v>
      </c>
      <c r="B28" s="33"/>
      <c r="C28" s="33"/>
      <c r="D28" s="33"/>
      <c r="E28" s="55"/>
      <c r="F28" s="34"/>
      <c r="G28" s="35"/>
      <c r="H28" s="35"/>
      <c r="I28" s="35"/>
      <c r="J28" s="35"/>
      <c r="K28" s="35"/>
      <c r="L28" s="35"/>
      <c r="M28" s="35"/>
      <c r="N28" s="35"/>
    </row>
    <row r="29" spans="1:14">
      <c r="A29" s="56"/>
      <c r="B29" s="36"/>
      <c r="C29" s="36"/>
      <c r="D29" s="36"/>
      <c r="E29" s="57"/>
      <c r="F29" s="35"/>
      <c r="G29" s="35"/>
      <c r="H29" s="35"/>
      <c r="I29" s="35"/>
      <c r="J29" s="35"/>
      <c r="K29" s="35"/>
      <c r="L29" s="35"/>
      <c r="M29" s="35"/>
      <c r="N29" s="35"/>
    </row>
    <row r="30" spans="1:14">
      <c r="A30" s="56"/>
      <c r="B30" s="58"/>
      <c r="C30" s="58"/>
      <c r="D30" s="58"/>
      <c r="E30" s="57"/>
      <c r="F30" s="35"/>
      <c r="G30" s="35"/>
      <c r="H30" s="35"/>
      <c r="I30" s="35"/>
      <c r="J30" s="35"/>
      <c r="K30" s="35"/>
      <c r="L30" s="35"/>
      <c r="M30" s="35"/>
      <c r="N30" s="35"/>
    </row>
    <row r="31" spans="1:14">
      <c r="A31" s="35"/>
      <c r="B31" s="37"/>
      <c r="C31" s="38"/>
      <c r="D31" s="37"/>
      <c r="E31" s="38"/>
      <c r="F31" s="35"/>
      <c r="G31" s="35"/>
      <c r="H31" s="35"/>
      <c r="I31" s="35"/>
      <c r="J31" s="35"/>
      <c r="K31" s="35"/>
      <c r="L31" s="35"/>
      <c r="M31" s="35"/>
      <c r="N31" s="35"/>
    </row>
    <row r="32" spans="1:14" ht="15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</row>
    <row r="33" spans="1:14" ht="1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1:14" ht="15">
      <c r="A34" s="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15">
      <c r="A35" s="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15">
      <c r="A36" s="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15">
      <c r="A37" s="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ht="15">
      <c r="A38" s="10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4" ht="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3" spans="1:14" ht="24" customHeight="1">
      <c r="A43" s="27" t="s">
        <v>39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1:14" ht="33.950000000000003" customHeight="1">
      <c r="A44" s="60" t="s">
        <v>40</v>
      </c>
      <c r="B44" s="60" t="s">
        <v>41</v>
      </c>
      <c r="C44" s="60" t="s">
        <v>42</v>
      </c>
      <c r="D44" s="60" t="s">
        <v>43</v>
      </c>
      <c r="F44" s="39" t="s">
        <v>44</v>
      </c>
      <c r="G44" s="39"/>
      <c r="H44" s="39"/>
      <c r="I44" s="39"/>
      <c r="J44" s="39"/>
      <c r="K44" s="39"/>
      <c r="L44" s="39"/>
      <c r="M44" s="39"/>
      <c r="N44" s="39"/>
    </row>
    <row r="45" spans="1:14" ht="57">
      <c r="A45" s="61">
        <v>1</v>
      </c>
      <c r="B45" s="6" t="s">
        <v>45</v>
      </c>
      <c r="C45" s="7" t="s">
        <v>46</v>
      </c>
      <c r="D45" s="61" t="str">
        <f t="shared" ref="D45:D52" si="0">IF(C45="","do uzupełnienia",IF(C45="TAK","PRZESŁANKA WYKLUCZAJĄCA","OK"))</f>
        <v>OK</v>
      </c>
      <c r="F45" s="62" t="str">
        <f>IF(COUNTIF(C45:C52,"TAK")&gt;0,"NIE SPEŁNIA – występuje co najmniej jedna przesłanka wykluczająca",IF(COUNTBLANK(C45:C52)&gt;0,"NIEPEŁNA WERYFIKACJA – uzupełnij checklistę","BRAK WSKAZANYCH PRZESŁANEK NEGATYWNYCH"))</f>
        <v>BRAK WSKAZANYCH PRZESŁANEK NEGATYWNYCH</v>
      </c>
      <c r="G45" s="62"/>
      <c r="H45" s="62"/>
      <c r="I45" s="62"/>
      <c r="J45" s="62"/>
      <c r="K45" s="62"/>
      <c r="L45" s="62"/>
      <c r="M45" s="62"/>
      <c r="N45" s="62"/>
    </row>
    <row r="46" spans="1:14" ht="156.75">
      <c r="A46" s="61">
        <v>2</v>
      </c>
      <c r="B46" s="6" t="s">
        <v>47</v>
      </c>
      <c r="C46" s="7" t="s">
        <v>46</v>
      </c>
      <c r="D46" s="61" t="str">
        <f t="shared" si="0"/>
        <v>OK</v>
      </c>
      <c r="F46" s="62"/>
      <c r="G46" s="62"/>
      <c r="H46" s="62"/>
      <c r="I46" s="62"/>
      <c r="J46" s="62"/>
      <c r="K46" s="62"/>
      <c r="L46" s="62"/>
      <c r="M46" s="62"/>
      <c r="N46" s="62"/>
    </row>
    <row r="47" spans="1:14" ht="48" customHeight="1">
      <c r="A47" s="61">
        <v>3</v>
      </c>
      <c r="B47" s="6" t="s">
        <v>48</v>
      </c>
      <c r="C47" s="7" t="s">
        <v>46</v>
      </c>
      <c r="D47" s="61" t="str">
        <f t="shared" si="0"/>
        <v>OK</v>
      </c>
    </row>
    <row r="48" spans="1:14" ht="48" customHeight="1">
      <c r="A48" s="61">
        <v>4</v>
      </c>
      <c r="B48" s="6" t="s">
        <v>49</v>
      </c>
      <c r="C48" s="7" t="s">
        <v>46</v>
      </c>
      <c r="D48" s="61" t="str">
        <f t="shared" si="0"/>
        <v>OK</v>
      </c>
      <c r="F48" s="35" t="s">
        <v>50</v>
      </c>
      <c r="G48" s="35"/>
      <c r="H48" s="35"/>
      <c r="I48" s="35"/>
      <c r="J48" s="35"/>
      <c r="K48" s="35"/>
      <c r="L48" s="35"/>
      <c r="M48" s="35"/>
      <c r="N48" s="35"/>
    </row>
    <row r="49" spans="1:14" ht="48" customHeight="1">
      <c r="A49" s="61">
        <v>5</v>
      </c>
      <c r="B49" s="6" t="s">
        <v>51</v>
      </c>
      <c r="C49" s="7" t="s">
        <v>46</v>
      </c>
      <c r="D49" s="61" t="str">
        <f t="shared" si="0"/>
        <v>OK</v>
      </c>
      <c r="F49" s="35"/>
      <c r="G49" s="35"/>
      <c r="H49" s="35"/>
      <c r="I49" s="35"/>
      <c r="J49" s="35"/>
      <c r="K49" s="35"/>
      <c r="L49" s="35"/>
      <c r="M49" s="35"/>
      <c r="N49" s="35"/>
    </row>
    <row r="50" spans="1:14" ht="48" customHeight="1">
      <c r="A50" s="61">
        <v>6</v>
      </c>
      <c r="B50" s="6" t="s">
        <v>52</v>
      </c>
      <c r="C50" s="7" t="s">
        <v>46</v>
      </c>
      <c r="D50" s="61" t="str">
        <f t="shared" si="0"/>
        <v>OK</v>
      </c>
      <c r="F50" s="35"/>
      <c r="G50" s="35"/>
      <c r="H50" s="35"/>
      <c r="I50" s="35"/>
      <c r="J50" s="35"/>
      <c r="K50" s="35"/>
      <c r="L50" s="35"/>
      <c r="M50" s="35"/>
      <c r="N50" s="35"/>
    </row>
    <row r="51" spans="1:14" ht="48" customHeight="1">
      <c r="A51" s="61">
        <v>7</v>
      </c>
      <c r="B51" s="6" t="s">
        <v>53</v>
      </c>
      <c r="C51" s="7" t="s">
        <v>46</v>
      </c>
      <c r="D51" s="61" t="str">
        <f t="shared" si="0"/>
        <v>OK</v>
      </c>
      <c r="F51" s="35"/>
      <c r="G51" s="35"/>
      <c r="H51" s="35"/>
      <c r="I51" s="35"/>
      <c r="J51" s="35"/>
      <c r="K51" s="35"/>
      <c r="L51" s="35"/>
      <c r="M51" s="35"/>
      <c r="N51" s="35"/>
    </row>
    <row r="52" spans="1:14" ht="48" customHeight="1">
      <c r="A52" s="61">
        <v>8</v>
      </c>
      <c r="B52" s="63" t="s">
        <v>54</v>
      </c>
      <c r="C52" s="61" t="s">
        <v>46</v>
      </c>
      <c r="D52" s="61" t="str">
        <f t="shared" si="0"/>
        <v>OK</v>
      </c>
      <c r="F52" s="35"/>
      <c r="G52" s="35"/>
      <c r="H52" s="35"/>
      <c r="I52" s="35"/>
      <c r="J52" s="35"/>
      <c r="K52" s="35"/>
      <c r="L52" s="35"/>
      <c r="M52" s="35"/>
      <c r="N52" s="35"/>
    </row>
    <row r="54" spans="1:14">
      <c r="A54" s="25" t="s">
        <v>55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7" spans="1:14" ht="26.1" customHeight="1">
      <c r="A57" s="64" t="s">
        <v>56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</row>
    <row r="58" spans="1:14">
      <c r="A58" s="29" t="s">
        <v>57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2" spans="1:14" ht="36" customHeight="1">
      <c r="A62" s="65" t="s">
        <v>40</v>
      </c>
      <c r="B62" s="65" t="s">
        <v>58</v>
      </c>
      <c r="C62" s="65" t="s">
        <v>42</v>
      </c>
      <c r="D62" s="65" t="s">
        <v>59</v>
      </c>
      <c r="F62" s="30" t="s">
        <v>60</v>
      </c>
      <c r="G62" s="30"/>
      <c r="H62" s="30"/>
      <c r="I62" s="30"/>
      <c r="J62" s="30"/>
      <c r="K62" s="30"/>
      <c r="L62" s="30"/>
      <c r="M62" s="30"/>
      <c r="N62" s="30"/>
    </row>
    <row r="63" spans="1:14" ht="44.1" customHeight="1">
      <c r="A63" s="63">
        <v>1</v>
      </c>
      <c r="B63" s="6" t="s">
        <v>61</v>
      </c>
      <c r="C63" s="7" t="s">
        <v>62</v>
      </c>
      <c r="D63" s="61" t="str">
        <f>IF(C63="","do uzupełnienia",IF(C63="TAK","GOTOWOŚĆ POTWIERDZONA","RYZYKO BRAKU KOMPLETNEGO WNIOSKU"))</f>
        <v>GOTOWOŚĆ POTWIERDZONA</v>
      </c>
      <c r="F63" s="31" t="str">
        <f>IF(COUNTIF(C63:C66,"NIE")&gt;0,"NIEGOTOWY – przed wnioskiem trzeba dopracować inwestycję / raport techniczny",IF(COUNTBLANK(C63:C66)&gt;0,"NIEPEŁNA WERYFIKACJA","GOTOWY DO DALSZEGO PRZYGOTOWANIA WNIOSKU"))</f>
        <v>GOTOWY DO DALSZEGO PRZYGOTOWANIA WNIOSKU</v>
      </c>
      <c r="G63" s="31"/>
      <c r="H63" s="31"/>
      <c r="I63" s="31"/>
      <c r="J63" s="31"/>
      <c r="K63" s="31"/>
      <c r="L63" s="31"/>
      <c r="M63" s="31"/>
      <c r="N63" s="31"/>
    </row>
    <row r="64" spans="1:14" ht="44.1" customHeight="1">
      <c r="A64" s="63">
        <v>2</v>
      </c>
      <c r="B64" s="6" t="s">
        <v>63</v>
      </c>
      <c r="C64" s="7" t="s">
        <v>62</v>
      </c>
      <c r="D64" s="61" t="str">
        <f>IF(C64="","do uzupełnienia",IF(C64="TAK","GOTOWOŚĆ POTWIERDZONA","RYZYKO BRAKU KOMPLETNEGO WNIOSKU"))</f>
        <v>GOTOWOŚĆ POTWIERDZONA</v>
      </c>
      <c r="F64" s="31"/>
      <c r="G64" s="31"/>
      <c r="H64" s="31"/>
      <c r="I64" s="31"/>
      <c r="J64" s="31"/>
      <c r="K64" s="31"/>
      <c r="L64" s="31"/>
      <c r="M64" s="31"/>
      <c r="N64" s="31"/>
    </row>
    <row r="65" spans="1:14" ht="44.1" customHeight="1">
      <c r="A65" s="63">
        <v>3</v>
      </c>
      <c r="B65" s="6" t="s">
        <v>64</v>
      </c>
      <c r="C65" s="7" t="s">
        <v>62</v>
      </c>
      <c r="D65" s="61" t="str">
        <f>IF(C65="","do uzupełnienia",IF(C65="TAK","GOTOWOŚĆ POTWIERDZONA","RYZYKO BRAKU KOMPLETNEGO WNIOSKU"))</f>
        <v>GOTOWOŚĆ POTWIERDZONA</v>
      </c>
      <c r="F65" s="35" t="s">
        <v>65</v>
      </c>
      <c r="G65" s="35"/>
      <c r="H65" s="35"/>
      <c r="I65" s="35"/>
      <c r="J65" s="35"/>
      <c r="K65" s="35"/>
      <c r="L65" s="35"/>
      <c r="M65" s="35"/>
      <c r="N65" s="35"/>
    </row>
    <row r="66" spans="1:14" ht="44.1" customHeight="1">
      <c r="A66" s="63">
        <v>4</v>
      </c>
      <c r="B66" s="63" t="s">
        <v>66</v>
      </c>
      <c r="C66" s="61" t="s">
        <v>62</v>
      </c>
      <c r="D66" s="61" t="str">
        <f>IF(C66="","do uzupełnienia",IF(C66="TAK","GOTOWOŚĆ POTWIERDZONA","RYZYKO BRAKU KOMPLETNEGO WNIOSKU"))</f>
        <v>GOTOWOŚĆ POTWIERDZONA</v>
      </c>
      <c r="F66" s="35"/>
      <c r="G66" s="35"/>
      <c r="H66" s="35"/>
      <c r="I66" s="35"/>
      <c r="J66" s="35"/>
      <c r="K66" s="35"/>
      <c r="L66" s="35"/>
      <c r="M66" s="35"/>
      <c r="N66" s="35"/>
    </row>
  </sheetData>
  <mergeCells count="40">
    <mergeCell ref="A58:N60"/>
    <mergeCell ref="F62:N62"/>
    <mergeCell ref="F63:N64"/>
    <mergeCell ref="F65:N66"/>
    <mergeCell ref="A2:N2"/>
    <mergeCell ref="B21:N21"/>
    <mergeCell ref="A26:N26"/>
    <mergeCell ref="A32:N32"/>
    <mergeCell ref="A28:N31"/>
    <mergeCell ref="F44:N44"/>
    <mergeCell ref="F45:N46"/>
    <mergeCell ref="F48:N52"/>
    <mergeCell ref="A54:N55"/>
    <mergeCell ref="A57:N57"/>
    <mergeCell ref="B36:N36"/>
    <mergeCell ref="B37:N37"/>
    <mergeCell ref="B38:N38"/>
    <mergeCell ref="A40:N41"/>
    <mergeCell ref="A43:N43"/>
    <mergeCell ref="B25:N25"/>
    <mergeCell ref="A27:N27"/>
    <mergeCell ref="A33:N33"/>
    <mergeCell ref="B34:N34"/>
    <mergeCell ref="B35:N35"/>
    <mergeCell ref="E19:N19"/>
    <mergeCell ref="E20:N20"/>
    <mergeCell ref="A22:N22"/>
    <mergeCell ref="B23:N23"/>
    <mergeCell ref="B24:N24"/>
    <mergeCell ref="E14:N14"/>
    <mergeCell ref="E15:N15"/>
    <mergeCell ref="E16:N16"/>
    <mergeCell ref="E17:N17"/>
    <mergeCell ref="E18:N18"/>
    <mergeCell ref="A1:N1"/>
    <mergeCell ref="A3:N4"/>
    <mergeCell ref="A6:F6"/>
    <mergeCell ref="H6:N6"/>
    <mergeCell ref="A13:B13"/>
    <mergeCell ref="D13:N13"/>
  </mergeCells>
  <conditionalFormatting sqref="C45:C52">
    <cfRule type="expression" dxfId="7" priority="1">
      <formula>C45="TAK"</formula>
    </cfRule>
    <cfRule type="expression" dxfId="6" priority="2">
      <formula>C45="NIE"</formula>
    </cfRule>
  </conditionalFormatting>
  <conditionalFormatting sqref="C63:C66">
    <cfRule type="expression" dxfId="5" priority="5">
      <formula>C63="NIE"</formula>
    </cfRule>
    <cfRule type="expression" dxfId="4" priority="6">
      <formula>C63="TAK"</formula>
    </cfRule>
  </conditionalFormatting>
  <conditionalFormatting sqref="D45:D52">
    <cfRule type="expression" dxfId="3" priority="3">
      <formula>D45="PRZESŁANKA WYKLUCZAJĄCA"</formula>
    </cfRule>
    <cfRule type="expression" dxfId="2" priority="4">
      <formula>D45="OK"</formula>
    </cfRule>
  </conditionalFormatting>
  <conditionalFormatting sqref="D63:D66">
    <cfRule type="expression" dxfId="1" priority="7">
      <formula>D63="RYZYKO BRAKU KOMPLETNEGO WNIOSKU"</formula>
    </cfRule>
    <cfRule type="expression" dxfId="0" priority="8">
      <formula>D63="GOTOWOŚĆ POTWIERDZONA"</formula>
    </cfRule>
  </conditionalFormatting>
  <dataValidations count="2">
    <dataValidation type="list" sqref="C45:C52" xr:uid="{00000000-0002-0000-0000-000000000000}">
      <formula1>"NIE,TAK"</formula1>
    </dataValidation>
    <dataValidation type="list" sqref="C63:C66" xr:uid="{00000000-0002-0000-0000-000001000000}">
      <formula1>"TAK,NIE"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sqref="A1:F1"/>
    </sheetView>
  </sheetViews>
  <sheetFormatPr defaultRowHeight="14.25"/>
  <cols>
    <col min="1" max="1" width="24" customWidth="1"/>
    <col min="2" max="2" width="27" customWidth="1"/>
    <col min="3" max="3" width="22" customWidth="1"/>
    <col min="4" max="4" width="38" customWidth="1"/>
    <col min="5" max="5" width="22" customWidth="1"/>
    <col min="6" max="6" width="38" customWidth="1"/>
  </cols>
  <sheetData>
    <row r="1" spans="1:6" ht="19.5">
      <c r="A1" s="40" t="s">
        <v>67</v>
      </c>
      <c r="B1" s="40"/>
      <c r="C1" s="40"/>
      <c r="D1" s="40"/>
      <c r="E1" s="40"/>
      <c r="F1" s="40"/>
    </row>
    <row r="3" spans="1:6" ht="15">
      <c r="A3" s="66" t="s">
        <v>68</v>
      </c>
      <c r="B3" s="66" t="s">
        <v>69</v>
      </c>
      <c r="C3" s="66" t="s">
        <v>70</v>
      </c>
      <c r="D3" s="66" t="s">
        <v>71</v>
      </c>
      <c r="E3" s="66" t="s">
        <v>72</v>
      </c>
      <c r="F3" s="66" t="s">
        <v>73</v>
      </c>
    </row>
    <row r="4" spans="1:6">
      <c r="A4" s="67" t="s">
        <v>74</v>
      </c>
      <c r="B4" s="5" t="s">
        <v>75</v>
      </c>
      <c r="C4" s="5" t="s">
        <v>76</v>
      </c>
      <c r="D4" s="5" t="s">
        <v>77</v>
      </c>
      <c r="E4" s="5" t="s">
        <v>78</v>
      </c>
      <c r="F4" s="67" t="s">
        <v>79</v>
      </c>
    </row>
    <row r="5" spans="1:6" ht="28.5">
      <c r="A5" s="67" t="s">
        <v>80</v>
      </c>
      <c r="B5" s="5" t="s">
        <v>81</v>
      </c>
      <c r="C5" s="5" t="s">
        <v>82</v>
      </c>
      <c r="D5" s="5" t="s">
        <v>83</v>
      </c>
      <c r="E5" s="5" t="s">
        <v>84</v>
      </c>
      <c r="F5" s="67" t="s">
        <v>85</v>
      </c>
    </row>
    <row r="6" spans="1:6" ht="28.5">
      <c r="A6" s="67" t="s">
        <v>86</v>
      </c>
      <c r="B6" s="5" t="s">
        <v>87</v>
      </c>
      <c r="C6" s="5" t="s">
        <v>82</v>
      </c>
      <c r="D6" s="5" t="s">
        <v>88</v>
      </c>
      <c r="E6" s="5" t="s">
        <v>89</v>
      </c>
      <c r="F6" s="67" t="s">
        <v>90</v>
      </c>
    </row>
    <row r="7" spans="1:6" ht="28.5">
      <c r="A7" s="67" t="s">
        <v>91</v>
      </c>
      <c r="B7" s="5" t="s">
        <v>92</v>
      </c>
      <c r="C7" s="5" t="s">
        <v>93</v>
      </c>
      <c r="D7" s="5" t="s">
        <v>94</v>
      </c>
      <c r="E7" s="5" t="s">
        <v>95</v>
      </c>
      <c r="F7" s="67" t="s">
        <v>96</v>
      </c>
    </row>
    <row r="8" spans="1:6" ht="28.5">
      <c r="A8" s="67" t="s">
        <v>97</v>
      </c>
      <c r="B8" s="5" t="s">
        <v>92</v>
      </c>
      <c r="C8" s="5" t="s">
        <v>98</v>
      </c>
      <c r="D8" s="5" t="s">
        <v>99</v>
      </c>
      <c r="E8" s="5" t="s">
        <v>100</v>
      </c>
      <c r="F8" s="67" t="s">
        <v>101</v>
      </c>
    </row>
    <row r="9" spans="1:6" ht="28.5">
      <c r="A9" s="67" t="s">
        <v>102</v>
      </c>
      <c r="B9" s="5" t="s">
        <v>103</v>
      </c>
      <c r="C9" s="5" t="s">
        <v>104</v>
      </c>
      <c r="D9" s="5" t="s">
        <v>105</v>
      </c>
      <c r="E9" s="5" t="s">
        <v>106</v>
      </c>
      <c r="F9" s="67" t="s">
        <v>107</v>
      </c>
    </row>
    <row r="10" spans="1:6" ht="28.5">
      <c r="A10" s="67" t="s">
        <v>108</v>
      </c>
      <c r="B10" s="5" t="s">
        <v>109</v>
      </c>
      <c r="C10" s="5" t="s">
        <v>110</v>
      </c>
      <c r="D10" s="5" t="s">
        <v>111</v>
      </c>
      <c r="E10" s="5" t="s">
        <v>112</v>
      </c>
      <c r="F10" s="67" t="s">
        <v>113</v>
      </c>
    </row>
    <row r="11" spans="1:6" ht="28.5">
      <c r="A11" s="67" t="s">
        <v>114</v>
      </c>
      <c r="B11" s="5" t="s">
        <v>115</v>
      </c>
      <c r="C11" s="5" t="s">
        <v>110</v>
      </c>
      <c r="D11" s="5" t="s">
        <v>116</v>
      </c>
      <c r="E11" s="5" t="s">
        <v>112</v>
      </c>
      <c r="F11" s="67" t="s">
        <v>117</v>
      </c>
    </row>
    <row r="12" spans="1:6" ht="28.5">
      <c r="A12" s="67" t="s">
        <v>118</v>
      </c>
      <c r="B12" s="67" t="s">
        <v>115</v>
      </c>
      <c r="C12" s="67" t="s">
        <v>110</v>
      </c>
      <c r="D12" s="67" t="s">
        <v>116</v>
      </c>
      <c r="E12" s="67" t="s">
        <v>112</v>
      </c>
      <c r="F12" s="67" t="s">
        <v>119</v>
      </c>
    </row>
    <row r="14" spans="1:6">
      <c r="A14" s="68" t="s">
        <v>120</v>
      </c>
      <c r="B14" s="68"/>
      <c r="C14" s="68"/>
      <c r="D14" s="68"/>
      <c r="E14" s="68"/>
      <c r="F14" s="68"/>
    </row>
    <row r="15" spans="1:6">
      <c r="A15" s="68"/>
      <c r="B15" s="68"/>
      <c r="C15" s="68"/>
      <c r="D15" s="68"/>
      <c r="E15" s="68"/>
      <c r="F15" s="68"/>
    </row>
    <row r="17" spans="1:2" ht="15">
      <c r="A17" s="69" t="s">
        <v>121</v>
      </c>
      <c r="B17" s="69" t="s">
        <v>122</v>
      </c>
    </row>
    <row r="18" spans="1:2">
      <c r="A18" s="70">
        <v>2027</v>
      </c>
      <c r="B18" s="14">
        <v>800000000</v>
      </c>
    </row>
    <row r="19" spans="1:2">
      <c r="A19" s="70">
        <v>2028</v>
      </c>
      <c r="B19" s="14">
        <v>1600000000</v>
      </c>
    </row>
    <row r="20" spans="1:2">
      <c r="A20" s="70">
        <v>2029</v>
      </c>
      <c r="B20" s="14">
        <v>1600000000</v>
      </c>
    </row>
    <row r="21" spans="1:2">
      <c r="A21" s="70">
        <v>2030</v>
      </c>
      <c r="B21" s="14">
        <v>800000000</v>
      </c>
    </row>
  </sheetData>
  <mergeCells count="2">
    <mergeCell ref="A1:F1"/>
    <mergeCell ref="A14:F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topLeftCell="A10" workbookViewId="0">
      <selection activeCell="C24" sqref="C24"/>
    </sheetView>
  </sheetViews>
  <sheetFormatPr defaultRowHeight="14.25"/>
  <cols>
    <col min="1" max="1" width="8" customWidth="1"/>
    <col min="2" max="2" width="31" customWidth="1"/>
    <col min="3" max="3" width="78" customWidth="1"/>
    <col min="4" max="8" width="14" customWidth="1"/>
  </cols>
  <sheetData>
    <row r="1" spans="1:8" ht="27.95" customHeight="1">
      <c r="A1" s="71" t="s">
        <v>123</v>
      </c>
      <c r="B1" s="71"/>
      <c r="C1" s="71"/>
      <c r="D1" s="71"/>
      <c r="E1" s="71"/>
      <c r="F1" s="71"/>
      <c r="G1" s="71"/>
      <c r="H1" s="71"/>
    </row>
    <row r="3" spans="1:8">
      <c r="A3" s="41" t="s">
        <v>124</v>
      </c>
      <c r="B3" s="41"/>
      <c r="C3" s="41"/>
      <c r="D3" s="41"/>
      <c r="E3" s="41"/>
      <c r="F3" s="41"/>
      <c r="G3" s="41"/>
      <c r="H3" s="41"/>
    </row>
    <row r="4" spans="1:8">
      <c r="A4" s="41"/>
      <c r="B4" s="41"/>
      <c r="C4" s="41"/>
      <c r="D4" s="41"/>
      <c r="E4" s="41"/>
      <c r="F4" s="41"/>
      <c r="G4" s="41"/>
      <c r="H4" s="41"/>
    </row>
    <row r="6" spans="1:8" ht="15">
      <c r="A6" s="72" t="s">
        <v>125</v>
      </c>
      <c r="B6" s="72" t="s">
        <v>126</v>
      </c>
      <c r="C6" s="72" t="s">
        <v>127</v>
      </c>
    </row>
    <row r="7" spans="1:8" ht="45.95" customHeight="1">
      <c r="A7" s="73">
        <v>1</v>
      </c>
      <c r="B7" s="5" t="s">
        <v>7</v>
      </c>
      <c r="C7" s="67" t="s">
        <v>128</v>
      </c>
    </row>
    <row r="8" spans="1:8" ht="45.95" customHeight="1">
      <c r="A8" s="73">
        <v>2</v>
      </c>
      <c r="B8" s="5" t="s">
        <v>129</v>
      </c>
      <c r="C8" s="67" t="s">
        <v>130</v>
      </c>
    </row>
    <row r="9" spans="1:8" ht="45.95" customHeight="1">
      <c r="A9" s="73">
        <v>3</v>
      </c>
      <c r="B9" s="5" t="s">
        <v>131</v>
      </c>
      <c r="C9" s="67" t="s">
        <v>132</v>
      </c>
    </row>
    <row r="10" spans="1:8" ht="45.95" customHeight="1">
      <c r="A10" s="73">
        <v>4</v>
      </c>
      <c r="B10" s="5" t="s">
        <v>133</v>
      </c>
      <c r="C10" s="67" t="s">
        <v>134</v>
      </c>
    </row>
    <row r="11" spans="1:8" ht="45.95" customHeight="1">
      <c r="A11" s="73">
        <v>5</v>
      </c>
      <c r="B11" s="5" t="s">
        <v>135</v>
      </c>
      <c r="C11" s="67" t="s">
        <v>136</v>
      </c>
    </row>
    <row r="12" spans="1:8" ht="45.95" customHeight="1">
      <c r="A12" s="73">
        <v>6</v>
      </c>
      <c r="B12" s="5" t="s">
        <v>137</v>
      </c>
      <c r="C12" s="67" t="s">
        <v>138</v>
      </c>
    </row>
    <row r="13" spans="1:8" ht="45.95" customHeight="1">
      <c r="A13" s="73">
        <v>7</v>
      </c>
      <c r="B13" s="5" t="s">
        <v>139</v>
      </c>
      <c r="C13" s="67" t="s">
        <v>140</v>
      </c>
    </row>
    <row r="14" spans="1:8" ht="45.95" customHeight="1">
      <c r="A14" s="73">
        <v>8</v>
      </c>
      <c r="B14" s="5" t="s">
        <v>141</v>
      </c>
      <c r="C14" s="67" t="s">
        <v>142</v>
      </c>
    </row>
    <row r="15" spans="1:8" ht="45.95" customHeight="1">
      <c r="A15" s="73">
        <v>9</v>
      </c>
      <c r="B15" s="5" t="s">
        <v>143</v>
      </c>
      <c r="C15" s="67" t="s">
        <v>144</v>
      </c>
    </row>
    <row r="16" spans="1:8" ht="45.95" customHeight="1">
      <c r="A16" s="73">
        <v>10</v>
      </c>
      <c r="B16" s="67" t="s">
        <v>145</v>
      </c>
      <c r="C16" s="67" t="s">
        <v>146</v>
      </c>
    </row>
    <row r="19" spans="1:8" ht="15">
      <c r="A19" s="48" t="s">
        <v>147</v>
      </c>
      <c r="B19" s="48"/>
      <c r="C19" s="48"/>
      <c r="D19" s="48"/>
      <c r="E19" s="48"/>
      <c r="F19" s="48"/>
      <c r="G19" s="48"/>
      <c r="H19" s="48"/>
    </row>
    <row r="20" spans="1:8" ht="15">
      <c r="A20" s="66" t="s">
        <v>148</v>
      </c>
      <c r="B20" s="74" t="s">
        <v>149</v>
      </c>
      <c r="C20" s="66" t="s">
        <v>150</v>
      </c>
    </row>
    <row r="21" spans="1:8" ht="28.5">
      <c r="A21" s="67" t="s">
        <v>151</v>
      </c>
      <c r="B21" s="75" t="s">
        <v>152</v>
      </c>
      <c r="C21" s="67" t="s">
        <v>153</v>
      </c>
    </row>
    <row r="22" spans="1:8" ht="28.5">
      <c r="A22" s="67" t="s">
        <v>154</v>
      </c>
      <c r="B22" s="75" t="s">
        <v>155</v>
      </c>
      <c r="C22" s="67" t="s">
        <v>156</v>
      </c>
    </row>
    <row r="23" spans="1:8" ht="28.5">
      <c r="A23" s="67" t="s">
        <v>157</v>
      </c>
      <c r="B23" s="75" t="s">
        <v>158</v>
      </c>
      <c r="C23" s="67" t="s">
        <v>156</v>
      </c>
    </row>
    <row r="24" spans="1:8" ht="42.75">
      <c r="A24" s="67" t="s">
        <v>159</v>
      </c>
      <c r="B24" s="75" t="s">
        <v>152</v>
      </c>
      <c r="C24" s="67" t="s">
        <v>160</v>
      </c>
    </row>
    <row r="25" spans="1:8">
      <c r="A25" s="70"/>
      <c r="B25" s="76"/>
    </row>
    <row r="26" spans="1:8">
      <c r="A26" s="70"/>
      <c r="B26" s="76"/>
    </row>
    <row r="29" spans="1:8">
      <c r="A29" s="35"/>
      <c r="B29" s="35"/>
      <c r="C29" s="35"/>
      <c r="D29" s="35"/>
      <c r="E29" s="35"/>
      <c r="F29" s="35"/>
      <c r="G29" s="35"/>
      <c r="H29" s="35"/>
    </row>
    <row r="30" spans="1:8">
      <c r="A30" s="35"/>
      <c r="B30" s="35"/>
      <c r="C30" s="35"/>
      <c r="D30" s="35"/>
      <c r="E30" s="35"/>
      <c r="F30" s="35"/>
      <c r="G30" s="35"/>
      <c r="H30" s="35"/>
    </row>
    <row r="31" spans="1:8">
      <c r="A31" s="35"/>
      <c r="B31" s="35"/>
      <c r="C31" s="35"/>
      <c r="D31" s="35"/>
      <c r="E31" s="35"/>
      <c r="F31" s="35"/>
      <c r="G31" s="35"/>
      <c r="H31" s="35"/>
    </row>
    <row r="32" spans="1:8">
      <c r="A32" s="35"/>
      <c r="B32" s="35"/>
      <c r="C32" s="35"/>
      <c r="D32" s="35"/>
      <c r="E32" s="35"/>
      <c r="F32" s="35"/>
      <c r="G32" s="35"/>
      <c r="H32" s="35"/>
    </row>
  </sheetData>
  <mergeCells count="4">
    <mergeCell ref="A1:H1"/>
    <mergeCell ref="A3:H4"/>
    <mergeCell ref="A19:H19"/>
    <mergeCell ref="A29:H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Krzysztof Wiński</dc:creator>
  <cp:keywords/>
  <dc:description/>
  <cp:lastModifiedBy/>
  <cp:revision/>
  <dcterms:created xsi:type="dcterms:W3CDTF">2026-09-03T06:13:25Z</dcterms:created>
  <dcterms:modified xsi:type="dcterms:W3CDTF">2026-09-03T07:19:32Z</dcterms:modified>
  <cp:category/>
  <cp:contentStatus/>
</cp:coreProperties>
</file>